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730" activeTab="0"/>
  </bookViews>
  <sheets>
    <sheet name="Расчет цены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<sst xmlns="http://schemas.openxmlformats.org/spreadsheetml/2006/main" count="48" uniqueCount="43">
  <si>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№</t>
  </si>
  <si>
    <t>Ед. изм</t>
  </si>
  <si>
    <t>Наименование предмета контракта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</si>
  <si>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</si>
  <si>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</si>
  <si>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</si>
  <si>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</si>
  <si>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</si>
  <si>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Кол-
во</t>
  </si>
  <si>
    <t>Цена за 
единицу 
изм. 
(руб.)</t>
  </si>
  <si>
    <t xml:space="preserve">Средняя 
арифме-
тическая 
цена 
за единицу     &lt;ц&gt;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</si>
  <si>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
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</si>
  <si>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с округле-
нием (вниз) до сотых долей после запятой (руб.)</t>
  </si>
  <si>
    <t xml:space="preserve">Коммерческие предложения, информация с сайтов (руб./ед.изм.)     </t>
  </si>
  <si>
    <t>Итого НМЦК составляет:</t>
  </si>
  <si>
    <t>Предложение №1</t>
  </si>
  <si>
    <t>Предложение №2</t>
  </si>
  <si>
    <t>В целях определения однородности совокупности значений выявленных цен, используемых в расчете НМЦК в соответствии с Приказом Министерства Экономического Развития Российской Федерации от 02.10.2013 г. № 567 «Об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рекомендуется определять коэффициент вариации. Коэффициент вариации определяется по следующей формуле:</t>
  </si>
  <si>
    <t xml:space="preserve"> </t>
  </si>
  <si>
    <t>,</t>
  </si>
  <si>
    <t>где:</t>
  </si>
  <si>
    <t>V - коэффициент вариации;</t>
  </si>
  <si>
    <t xml:space="preserve">  - среднее квадратичное отклонение;</t>
  </si>
  <si>
    <t xml:space="preserve">  - цена единицы товара, работы, услуги, указанная в источнике с номером i;</t>
  </si>
  <si>
    <t>&lt;ц&gt; - средняя арифметическая величина цены единицы товара, работы, услуги;</t>
  </si>
  <si>
    <t>n - количество значений, используемых в расчете.</t>
  </si>
  <si>
    <r>
      <t xml:space="preserve">Совокупность значений, используемых в расчете, при определении НМЦК считается однородной, т.к. коэффициент вариации не превышает 33%. </t>
    </r>
    <r>
      <rPr>
        <sz val="11"/>
        <color indexed="8"/>
        <rFont val="Times New Roman"/>
        <family val="1"/>
      </rPr>
      <t>Начальная (максимальная) цена договора расчитана по формуле:</t>
    </r>
  </si>
  <si>
    <t>подпись                                                         расшифровка подписи</t>
  </si>
  <si>
    <t xml:space="preserve">                   должность</t>
  </si>
  <si>
    <t>Начальная (максимальная) цена договора определена Заказчиком методом сопоставимых рыночных цен в соответствии с требованиями статьи 22 Федерального закона № 44-ФЗ (Раздел №2 «Обоснование НМЦК».).</t>
  </si>
  <si>
    <t>Код позиции КТРУ</t>
  </si>
  <si>
    <t>Усл. ед.</t>
  </si>
  <si>
    <r>
      <t>_______________________/ ____</t>
    </r>
    <r>
      <rPr>
        <u val="single"/>
        <sz val="11"/>
        <rFont val="Times New Roman"/>
        <family val="1"/>
      </rPr>
      <t>Атнагулова А.Р.</t>
    </r>
    <r>
      <rPr>
        <sz val="11"/>
        <rFont val="Times New Roman"/>
        <family val="1"/>
      </rPr>
      <t>/</t>
    </r>
  </si>
  <si>
    <t>69.20.10.000-00000003</t>
  </si>
  <si>
    <t>Предложение №3</t>
  </si>
  <si>
    <t>Оказание услуг по проведению обязательного ежегодного аудита бухгалтерской (финансовой) отчетности за 2023 г.</t>
  </si>
  <si>
    <t>Оказание услуг по проведению обязательного ежегодного аудита бухгалтерской (финансовой) отчетности за 2024 г.</t>
  </si>
  <si>
    <t>Оказание услуг по проведению обязательного ежегодного аудита бухгалтерской (финансовой) отчетности за 2025 г.</t>
  </si>
  <si>
    <t xml:space="preserve"> В соответствии с ст. 72 БК РФ НМЦК приводится к доведенным лимитам бюджетных обязательств  посредством применения понижающего коэффициента</t>
  </si>
  <si>
    <t>Размер понижающего коэффициента</t>
  </si>
  <si>
    <t xml:space="preserve">Н(М)ЦК, ЦКЕП контракта с учетом понижающего коэффициента  </t>
  </si>
  <si>
    <t>Обоснование начальной (максимальной) цены контракта</t>
  </si>
  <si>
    <t>Главный специалист сектора ОКП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</si>
</sst>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Unicode MS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178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33" borderId="10" xfId="42" applyNumberFormat="1" applyFont="1" applyFill="1" applyBorder="1" applyAlignment="1" applyProtection="1">
      <alignment horizontal="center" vertical="center" wrapText="1"/>
      <protection/>
    </xf>
    <xf numFmtId="0" fontId="9" fillId="32" borderId="10" xfId="42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0" fillId="0" borderId="0" xfId="42" applyAlignment="1" applyProtection="1">
      <alignment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3.wmf" /><Relationship Id="rId6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857250</xdr:rowOff>
    </xdr:from>
    <xdr:to>
      <xdr:col>9</xdr:col>
      <xdr:colOff>866775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19075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76200</xdr:rowOff>
    </xdr:from>
    <xdr:to>
      <xdr:col>8</xdr:col>
      <xdr:colOff>866775</xdr:colOff>
      <xdr:row>3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4098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</xdr:row>
      <xdr:rowOff>1152525</xdr:rowOff>
    </xdr:from>
    <xdr:to>
      <xdr:col>11</xdr:col>
      <xdr:colOff>0</xdr:colOff>
      <xdr:row>3</xdr:row>
      <xdr:rowOff>1152525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34861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</xdr:row>
      <xdr:rowOff>1000125</xdr:rowOff>
    </xdr:from>
    <xdr:to>
      <xdr:col>11</xdr:col>
      <xdr:colOff>419100</xdr:colOff>
      <xdr:row>2</xdr:row>
      <xdr:rowOff>1000125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23336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295275</xdr:colOff>
      <xdr:row>14</xdr:row>
      <xdr:rowOff>123825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0067925"/>
          <a:ext cx="2390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323850</xdr:colOff>
      <xdr:row>21</xdr:row>
      <xdr:rowOff>161925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2696825"/>
          <a:ext cx="2419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3.140625" style="2" customWidth="1"/>
    <col min="2" max="2" width="31.421875" style="2" customWidth="1"/>
    <col min="3" max="3" width="20.28125" style="2" customWidth="1"/>
    <col min="4" max="4" width="8.421875" style="2" customWidth="1"/>
    <col min="5" max="5" width="6.8515625" style="2" customWidth="1"/>
    <col min="6" max="7" width="10.57421875" style="2" customWidth="1"/>
    <col min="8" max="8" width="13.28125" style="2" customWidth="1"/>
    <col min="9" max="9" width="15.57421875" style="2" customWidth="1"/>
    <col min="10" max="10" width="13.00390625" style="2" customWidth="1"/>
    <col min="11" max="11" width="13.421875" style="2" customWidth="1"/>
    <col min="12" max="12" width="23.421875" style="2" customWidth="1"/>
    <col min="13" max="13" width="18.140625" style="2" bestFit="1" customWidth="1"/>
    <col min="14" max="14" width="20.7109375" style="2" bestFit="1" customWidth="1"/>
    <col min="15" max="15" width="20.28125" style="2" customWidth="1"/>
    <col min="16" max="16" width="25.57421875" style="2" customWidth="1"/>
    <col min="17" max="17" width="28.28125" style="2" customWidth="1"/>
    <col min="18" max="16384" width="9.140625" style="2" customWidth="1"/>
  </cols>
  <sheetData>
    <row r="1" spans="1:16" ht="18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0"/>
    </row>
    <row r="2" spans="1:17" ht="87" customHeight="1">
      <c r="A2" s="40" t="s">
        <v>0</v>
      </c>
      <c r="B2" s="40" t="s">
        <v>2</v>
      </c>
      <c r="C2" s="40" t="s">
        <v>30</v>
      </c>
      <c r="D2" s="40" t="s">
        <v>1</v>
      </c>
      <c r="E2" s="40" t="s">
        <v>8</v>
      </c>
      <c r="F2" s="54" t="s">
        <v>13</v>
      </c>
      <c r="G2" s="55"/>
      <c r="H2" s="56"/>
      <c r="I2" s="43" t="s">
        <v>5</v>
      </c>
      <c r="J2" s="44"/>
      <c r="K2" s="45"/>
      <c r="L2" s="46" t="s">
        <v>7</v>
      </c>
      <c r="M2" s="47"/>
      <c r="N2" s="47"/>
      <c r="O2" s="48"/>
      <c r="P2" s="46" t="s">
        <v>38</v>
      </c>
      <c r="Q2" s="48"/>
    </row>
    <row r="3" spans="1:17" ht="78.75" customHeight="1">
      <c r="A3" s="41"/>
      <c r="B3" s="41"/>
      <c r="C3" s="41"/>
      <c r="D3" s="41"/>
      <c r="E3" s="41"/>
      <c r="F3" s="57"/>
      <c r="G3" s="58"/>
      <c r="H3" s="59"/>
      <c r="I3" s="52" t="s">
        <v>10</v>
      </c>
      <c r="J3" s="52" t="s">
        <v>3</v>
      </c>
      <c r="K3" s="63" t="s">
        <v>4</v>
      </c>
      <c r="L3" s="69" t="s">
        <v>11</v>
      </c>
      <c r="M3" s="71" t="s">
        <v>9</v>
      </c>
      <c r="N3" s="71" t="s">
        <v>12</v>
      </c>
      <c r="O3" s="52" t="s">
        <v>6</v>
      </c>
      <c r="P3" s="52" t="s">
        <v>39</v>
      </c>
      <c r="Q3" s="52" t="s">
        <v>40</v>
      </c>
    </row>
    <row r="4" spans="1:17" ht="90.75" customHeight="1">
      <c r="A4" s="42"/>
      <c r="B4" s="42"/>
      <c r="C4" s="42"/>
      <c r="D4" s="42"/>
      <c r="E4" s="42"/>
      <c r="F4" s="20" t="s">
        <v>15</v>
      </c>
      <c r="G4" s="20" t="s">
        <v>16</v>
      </c>
      <c r="H4" s="20" t="s">
        <v>34</v>
      </c>
      <c r="I4" s="53"/>
      <c r="J4" s="53"/>
      <c r="K4" s="64"/>
      <c r="L4" s="70"/>
      <c r="M4" s="72"/>
      <c r="N4" s="72"/>
      <c r="O4" s="53"/>
      <c r="P4" s="53"/>
      <c r="Q4" s="53"/>
    </row>
    <row r="5" spans="1:17" s="1" customFormat="1" ht="133.5" customHeight="1">
      <c r="A5" s="12">
        <v>1</v>
      </c>
      <c r="B5" s="12" t="s">
        <v>35</v>
      </c>
      <c r="C5" s="26" t="s">
        <v>33</v>
      </c>
      <c r="D5" s="12" t="s">
        <v>31</v>
      </c>
      <c r="E5" s="12">
        <v>1</v>
      </c>
      <c r="F5" s="19">
        <v>210000</v>
      </c>
      <c r="G5" s="19">
        <v>230000</v>
      </c>
      <c r="H5" s="19">
        <v>245000</v>
      </c>
      <c r="I5" s="37">
        <f>AVERAGE(F5:H5)</f>
        <v>228333.33333333334</v>
      </c>
      <c r="J5" s="38">
        <f>STDEV(F5:H5)</f>
        <v>17559.422921421232</v>
      </c>
      <c r="K5" s="14">
        <f>J5/I5*100</f>
        <v>7.690258213761123</v>
      </c>
      <c r="L5" s="11">
        <f>((E5/COUNTA(F5:H5))*(SUM(F5:H5)))</f>
        <v>228333.3333333333</v>
      </c>
      <c r="M5" s="11">
        <f>ROUNDDOWN(L5,2)</f>
        <v>228333.33</v>
      </c>
      <c r="N5" s="13">
        <f>M5*E5</f>
        <v>228333.33</v>
      </c>
      <c r="O5" s="11">
        <f>N5</f>
        <v>228333.33</v>
      </c>
      <c r="P5" s="34">
        <v>0.91970804262</v>
      </c>
      <c r="Q5" s="35">
        <f>P5*O5</f>
        <v>209999.9999992065</v>
      </c>
    </row>
    <row r="6" spans="1:17" s="1" customFormat="1" ht="133.5" customHeight="1">
      <c r="A6" s="12">
        <v>2</v>
      </c>
      <c r="B6" s="12" t="s">
        <v>36</v>
      </c>
      <c r="C6" s="26" t="s">
        <v>33</v>
      </c>
      <c r="D6" s="12" t="s">
        <v>31</v>
      </c>
      <c r="E6" s="12">
        <v>1</v>
      </c>
      <c r="F6" s="19">
        <v>210000</v>
      </c>
      <c r="G6" s="19">
        <v>230000</v>
      </c>
      <c r="H6" s="19">
        <v>245000</v>
      </c>
      <c r="I6" s="37">
        <f>AVERAGE(F6:H6)</f>
        <v>228333.33333333334</v>
      </c>
      <c r="J6" s="38">
        <f>STDEV(F6:H6)</f>
        <v>17559.422921421232</v>
      </c>
      <c r="K6" s="14">
        <f>J6/I6*100</f>
        <v>7.690258213761123</v>
      </c>
      <c r="L6" s="11">
        <f>((E6/COUNTA(F6:H6))*(SUM(F6:H6)))</f>
        <v>228333.3333333333</v>
      </c>
      <c r="M6" s="11">
        <f>ROUNDDOWN(L6,2)</f>
        <v>228333.33</v>
      </c>
      <c r="N6" s="13">
        <f>M6*E6</f>
        <v>228333.33</v>
      </c>
      <c r="O6" s="11">
        <f>N6</f>
        <v>228333.33</v>
      </c>
      <c r="P6" s="34">
        <v>0.91970804262</v>
      </c>
      <c r="Q6" s="35">
        <f>P6*O6</f>
        <v>209999.9999992065</v>
      </c>
    </row>
    <row r="7" spans="1:17" s="1" customFormat="1" ht="133.5" customHeight="1">
      <c r="A7" s="12">
        <v>3</v>
      </c>
      <c r="B7" s="12" t="s">
        <v>37</v>
      </c>
      <c r="C7" s="26" t="s">
        <v>33</v>
      </c>
      <c r="D7" s="12" t="s">
        <v>31</v>
      </c>
      <c r="E7" s="12">
        <v>1</v>
      </c>
      <c r="F7" s="19">
        <v>210000</v>
      </c>
      <c r="G7" s="19">
        <v>230000</v>
      </c>
      <c r="H7" s="19">
        <v>245000</v>
      </c>
      <c r="I7" s="37">
        <f>AVERAGE(F7:H7)</f>
        <v>228333.33333333334</v>
      </c>
      <c r="J7" s="38">
        <f>STDEV(F7:H7)</f>
        <v>17559.422921421232</v>
      </c>
      <c r="K7" s="14">
        <f>J7/I7*100</f>
        <v>7.690258213761123</v>
      </c>
      <c r="L7" s="11">
        <f>((E7/COUNTA(F7:H7))*(SUM(F7:H7)))</f>
        <v>228333.3333333333</v>
      </c>
      <c r="M7" s="11">
        <f>ROUNDDOWN(L7,2)</f>
        <v>228333.33</v>
      </c>
      <c r="N7" s="13">
        <f>M7*E7</f>
        <v>228333.33</v>
      </c>
      <c r="O7" s="11">
        <f>N7</f>
        <v>228333.33</v>
      </c>
      <c r="P7" s="34">
        <v>0.91970804262</v>
      </c>
      <c r="Q7" s="35">
        <f>P7*O7</f>
        <v>209999.9999992065</v>
      </c>
    </row>
    <row r="8" spans="1:17" ht="15.75" customHeight="1">
      <c r="A8" s="12"/>
      <c r="B8" s="21"/>
      <c r="C8" s="21"/>
      <c r="D8" s="22"/>
      <c r="E8" s="23"/>
      <c r="F8" s="24"/>
      <c r="G8" s="24"/>
      <c r="H8" s="24"/>
      <c r="I8" s="25"/>
      <c r="J8" s="49" t="s">
        <v>14</v>
      </c>
      <c r="K8" s="50"/>
      <c r="L8" s="50"/>
      <c r="M8" s="51"/>
      <c r="N8" s="15"/>
      <c r="O8" s="36"/>
      <c r="P8" s="33"/>
      <c r="Q8" s="74">
        <f>SUM(Q5:Q7)</f>
        <v>629999.9999976195</v>
      </c>
    </row>
    <row r="9" spans="1:16" ht="9.75" customHeight="1">
      <c r="A9" s="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"/>
      <c r="N9" s="4"/>
      <c r="O9" s="4"/>
      <c r="P9" s="3"/>
    </row>
    <row r="10" spans="1:15" s="3" customFormat="1" ht="32.25" customHeight="1">
      <c r="A10" s="8"/>
      <c r="B10" s="62" t="s">
        <v>29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6"/>
    </row>
    <row r="11" spans="1:16" s="3" customFormat="1" ht="54" customHeight="1">
      <c r="A11" s="5"/>
      <c r="B11" s="62" t="s">
        <v>17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P11" s="2"/>
    </row>
    <row r="12" spans="1:16" s="3" customFormat="1" ht="6" customHeight="1">
      <c r="A12" s="10"/>
      <c r="B12" s="39" t="s">
        <v>18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P12" s="2"/>
    </row>
    <row r="13" spans="1:15" ht="53.25" customHeight="1">
      <c r="A13" s="9"/>
      <c r="B13" s="39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"/>
      <c r="N13" s="3"/>
      <c r="O13" s="3"/>
    </row>
    <row r="14" spans="1:12" ht="26.25" customHeight="1">
      <c r="A14" s="7"/>
      <c r="B14" s="39" t="s">
        <v>20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52.5" customHeight="1">
      <c r="A15" s="5"/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">
      <c r="A16" s="6"/>
      <c r="B16" s="39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5">
      <c r="A17" s="6"/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12" ht="15">
      <c r="B18" s="39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ht="15">
      <c r="B19" s="39" t="s">
        <v>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2:12" ht="15">
      <c r="B20" s="16" t="s">
        <v>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 ht="17.25">
      <c r="B22" s="27"/>
      <c r="C22" s="27"/>
      <c r="D22" s="27"/>
      <c r="E22" s="27"/>
      <c r="F22" s="27"/>
      <c r="G22" s="28"/>
      <c r="H22" s="27"/>
      <c r="I22" s="27"/>
      <c r="J22" s="27"/>
      <c r="K22" s="73"/>
      <c r="L22" s="17"/>
    </row>
    <row r="23" spans="2:12" ht="17.25">
      <c r="B23" s="27"/>
      <c r="C23" s="27"/>
      <c r="D23" s="27"/>
      <c r="E23" s="27"/>
      <c r="F23" s="18" t="s">
        <v>18</v>
      </c>
      <c r="G23" s="18"/>
      <c r="H23" s="27"/>
      <c r="I23" s="27"/>
      <c r="J23" s="27"/>
      <c r="K23" s="27"/>
      <c r="L23" s="17"/>
    </row>
    <row r="24" spans="2:12" ht="17.25">
      <c r="B24" s="60"/>
      <c r="C24" s="60"/>
      <c r="D24" s="60"/>
      <c r="E24" s="60"/>
      <c r="F24" s="27"/>
      <c r="G24" s="28"/>
      <c r="H24" s="27"/>
      <c r="I24" s="27"/>
      <c r="J24" s="27"/>
      <c r="K24" s="27"/>
      <c r="L24" s="17"/>
    </row>
    <row r="25" spans="2:12" ht="17.25">
      <c r="B25" s="27"/>
      <c r="C25" s="27"/>
      <c r="D25" s="27"/>
      <c r="E25" s="27"/>
      <c r="F25" s="27"/>
      <c r="G25" s="28"/>
      <c r="H25" s="27"/>
      <c r="I25" s="27"/>
      <c r="J25" s="27"/>
      <c r="K25" s="27"/>
      <c r="L25" s="17"/>
    </row>
    <row r="26" spans="2:12" ht="17.25" customHeight="1">
      <c r="B26" s="66" t="s">
        <v>42</v>
      </c>
      <c r="C26" s="66"/>
      <c r="D26" s="66"/>
      <c r="E26" s="66"/>
      <c r="F26" s="66"/>
      <c r="G26" s="29"/>
      <c r="H26" s="67" t="s">
        <v>32</v>
      </c>
      <c r="I26" s="67"/>
      <c r="J26" s="67"/>
      <c r="K26" s="67"/>
      <c r="L26" s="17"/>
    </row>
    <row r="27" spans="2:12" ht="30" customHeight="1">
      <c r="B27" s="62" t="s">
        <v>28</v>
      </c>
      <c r="C27" s="62"/>
      <c r="D27" s="62"/>
      <c r="E27" s="27"/>
      <c r="F27" s="27"/>
      <c r="G27" s="28"/>
      <c r="H27" s="67" t="s">
        <v>27</v>
      </c>
      <c r="I27" s="67"/>
      <c r="J27" s="27"/>
      <c r="K27" s="27"/>
      <c r="L27" s="17"/>
    </row>
    <row r="29" ht="12.75">
      <c r="B29" s="31"/>
    </row>
    <row r="30" ht="6" customHeight="1"/>
    <row r="31" spans="1:10" ht="15">
      <c r="A31" s="65"/>
      <c r="B31" s="65"/>
      <c r="C31" s="32"/>
      <c r="J31" s="32"/>
    </row>
  </sheetData>
  <sheetProtection/>
  <mergeCells count="38">
    <mergeCell ref="J3:J4"/>
    <mergeCell ref="P3:P4"/>
    <mergeCell ref="Q3:Q4"/>
    <mergeCell ref="P2:Q2"/>
    <mergeCell ref="L3:L4"/>
    <mergeCell ref="M3:M4"/>
    <mergeCell ref="N3:N4"/>
    <mergeCell ref="O3:O4"/>
    <mergeCell ref="A31:B31"/>
    <mergeCell ref="B26:F26"/>
    <mergeCell ref="H26:K26"/>
    <mergeCell ref="B13:L13"/>
    <mergeCell ref="B27:D27"/>
    <mergeCell ref="H27:I27"/>
    <mergeCell ref="B14:L14"/>
    <mergeCell ref="B15:L15"/>
    <mergeCell ref="B16:L16"/>
    <mergeCell ref="B21:L21"/>
    <mergeCell ref="B24:E24"/>
    <mergeCell ref="A1:O1"/>
    <mergeCell ref="B18:L18"/>
    <mergeCell ref="C2:C4"/>
    <mergeCell ref="B11:N11"/>
    <mergeCell ref="B10:N10"/>
    <mergeCell ref="D2:D4"/>
    <mergeCell ref="B9:L9"/>
    <mergeCell ref="K3:K4"/>
    <mergeCell ref="B19:L19"/>
    <mergeCell ref="B17:L17"/>
    <mergeCell ref="A2:A4"/>
    <mergeCell ref="B2:B4"/>
    <mergeCell ref="I2:K2"/>
    <mergeCell ref="L2:O2"/>
    <mergeCell ref="J8:M8"/>
    <mergeCell ref="I3:I4"/>
    <mergeCell ref="F2:H3"/>
    <mergeCell ref="B12:L12"/>
    <mergeCell ref="E2:E4"/>
  </mergeCells>
  <printOptions/>
  <pageMargins left="0.11811023622047245" right="0.11811023622047245" top="0" bottom="0" header="0.07874015748031496" footer="0.07874015748031496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Арина</cp:lastModifiedBy>
  <cp:lastPrinted>2022-03-15T04:40:25Z</cp:lastPrinted>
  <dcterms:created xsi:type="dcterms:W3CDTF">2014-01-15T18:15:09Z</dcterms:created>
  <dcterms:modified xsi:type="dcterms:W3CDTF">2024-01-29T05:50:10Z</dcterms:modified>
  <cp:category/>
  <cp:version/>
  <cp:contentType/>
  <cp:contentStatus/>
</cp:coreProperties>
</file>